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wnofwaterburyvt-my.sharepoint.com/personal/sandy_sabin_waterburyvt_com/Documents/6.2.26/"/>
    </mc:Choice>
  </mc:AlternateContent>
  <xr:revisionPtr revIDLastSave="11" documentId="8_{C2AF304F-00AB-4B5E-AD8E-F044735594F5}" xr6:coauthVersionLast="47" xr6:coauthVersionMax="47" xr10:uidLastSave="{B842EDBA-1233-4FA7-B3E2-AE44F464AC8A}"/>
  <bookViews>
    <workbookView xWindow="33315" yWindow="1305" windowWidth="21600" windowHeight="11295" activeTab="5" xr2:uid="{08FEC55C-0091-4AA5-95C3-2610A43DFCBE}"/>
  </bookViews>
  <sheets>
    <sheet name="Teva" sheetId="1" r:id="rId1"/>
    <sheet name="Allergan" sheetId="2" r:id="rId2"/>
    <sheet name="cvs" sheetId="3" r:id="rId3"/>
    <sheet name="Walgreens" sheetId="4" r:id="rId4"/>
    <sheet name="Walmart" sheetId="5" r:id="rId5"/>
    <sheet name="Projected total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6" l="1"/>
  <c r="H2" i="6"/>
  <c r="B10" i="6"/>
  <c r="C10" i="6"/>
  <c r="C12" i="6" s="1"/>
  <c r="D10" i="6"/>
  <c r="E10" i="6"/>
  <c r="F10" i="6"/>
  <c r="G10" i="6"/>
  <c r="H10" i="6"/>
  <c r="G3" i="6"/>
  <c r="H3" i="6"/>
  <c r="B11" i="6"/>
  <c r="C11" i="6"/>
  <c r="D11" i="6"/>
  <c r="E11" i="6"/>
  <c r="F11" i="6"/>
  <c r="G11" i="6"/>
  <c r="G12" i="6" s="1"/>
  <c r="H11" i="6"/>
  <c r="C3" i="6"/>
  <c r="B3" i="6" s="1"/>
  <c r="D3" i="6"/>
  <c r="E3" i="6"/>
  <c r="F3" i="6"/>
  <c r="F2" i="6"/>
  <c r="E2" i="6"/>
  <c r="D2" i="6"/>
  <c r="C2" i="6"/>
  <c r="B2" i="6" s="1"/>
  <c r="B4" i="6" s="1"/>
  <c r="K4" i="3"/>
  <c r="K15" i="3" s="1"/>
  <c r="K4" i="2"/>
  <c r="K15" i="2" s="1"/>
  <c r="K4" i="1"/>
  <c r="K15" i="1" s="1"/>
  <c r="G4" i="1"/>
  <c r="G15" i="1" s="1"/>
  <c r="U15" i="2"/>
  <c r="T15" i="2"/>
  <c r="S15" i="2"/>
  <c r="R15" i="2"/>
  <c r="Q15" i="2"/>
  <c r="P15" i="2"/>
  <c r="O15" i="2"/>
  <c r="N15" i="2"/>
  <c r="M15" i="2"/>
  <c r="L15" i="2"/>
  <c r="J15" i="2"/>
  <c r="I15" i="2"/>
  <c r="H15" i="2"/>
  <c r="G15" i="2"/>
  <c r="U15" i="3"/>
  <c r="T15" i="3"/>
  <c r="S15" i="3"/>
  <c r="R15" i="3"/>
  <c r="Q15" i="3"/>
  <c r="P15" i="3"/>
  <c r="O15" i="3"/>
  <c r="N15" i="3"/>
  <c r="M15" i="3"/>
  <c r="L15" i="3"/>
  <c r="J15" i="3"/>
  <c r="I15" i="3"/>
  <c r="H15" i="3"/>
  <c r="G15" i="3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U15" i="1"/>
  <c r="T15" i="1"/>
  <c r="S15" i="1"/>
  <c r="R15" i="1"/>
  <c r="Q15" i="1"/>
  <c r="P15" i="1"/>
  <c r="O15" i="1"/>
  <c r="N15" i="1"/>
  <c r="M15" i="1"/>
  <c r="L15" i="1"/>
  <c r="H15" i="1"/>
  <c r="F15" i="2"/>
  <c r="F15" i="3"/>
  <c r="F15" i="4"/>
  <c r="F15" i="5"/>
  <c r="J4" i="2"/>
  <c r="I4" i="2"/>
  <c r="H4" i="2"/>
  <c r="G4" i="2"/>
  <c r="F4" i="2"/>
  <c r="J4" i="3"/>
  <c r="I4" i="3"/>
  <c r="H4" i="3"/>
  <c r="G4" i="3"/>
  <c r="F4" i="3"/>
  <c r="J4" i="5"/>
  <c r="I4" i="5"/>
  <c r="H4" i="5"/>
  <c r="G4" i="5"/>
  <c r="F4" i="5"/>
  <c r="J4" i="1"/>
  <c r="I4" i="1"/>
  <c r="H4" i="1"/>
  <c r="F4" i="1"/>
  <c r="F15" i="1" s="1"/>
  <c r="I4" i="4"/>
  <c r="H4" i="4"/>
  <c r="G4" i="4"/>
  <c r="F4" i="4"/>
  <c r="J4" i="4"/>
  <c r="H4" i="6" l="1"/>
  <c r="E4" i="6"/>
  <c r="E12" i="6"/>
  <c r="D12" i="6"/>
  <c r="H12" i="6"/>
  <c r="D4" i="6"/>
  <c r="G4" i="6"/>
  <c r="F4" i="6"/>
  <c r="I15" i="1"/>
  <c r="B12" i="6"/>
  <c r="J15" i="1"/>
  <c r="C4" i="6"/>
  <c r="F12" i="6"/>
</calcChain>
</file>

<file path=xl/sharedStrings.xml><?xml version="1.0" encoding="utf-8"?>
<sst xmlns="http://schemas.openxmlformats.org/spreadsheetml/2006/main" count="128" uniqueCount="92">
  <si>
    <t>NOS
1016</t>
  </si>
  <si>
    <t>Teva Allocation Amounts and Projected Calculations</t>
  </si>
  <si>
    <t>Row</t>
  </si>
  <si>
    <t>Beneficiary Name</t>
  </si>
  <si>
    <t>County</t>
  </si>
  <si>
    <t>State</t>
  </si>
  <si>
    <t>Teva Year 1 Allocation Amount (2024)</t>
  </si>
  <si>
    <t>Teva Year 1 Paid Amount (2024)</t>
  </si>
  <si>
    <t>Teva Year 2 Allocation Amount (2024)</t>
  </si>
  <si>
    <t>Teva Year 2 Paid Amount (2024)</t>
  </si>
  <si>
    <t>Teva Year 3 Allocation Amount (2025)</t>
  </si>
  <si>
    <t>Teva Year 3 Paid Amount (2025)</t>
  </si>
  <si>
    <t>Teva Year 4 Projected Payment Amount (July, 2026)</t>
  </si>
  <si>
    <t>Teva Year 5 Projected Payment Amount (July, 2027)</t>
  </si>
  <si>
    <t>Teva Year 6 Projected Payment Amount (July, 2028)</t>
  </si>
  <si>
    <t>Teva Year 7 Projected Payment Amount (July, 2029)</t>
  </si>
  <si>
    <t>Teva Year 8 Projected Payment Amount (July, 2030)</t>
  </si>
  <si>
    <t>Teva Year 9 Projected Payment Amount (July, 2031)</t>
  </si>
  <si>
    <t>Teva Year 10 Projected Payment Amount (July, 2032)</t>
  </si>
  <si>
    <t>Teva Year 11 Projected Payment Amount (July, 2033)</t>
  </si>
  <si>
    <t>Teva Year 12 Projected Payment Amount (July, 2034)</t>
  </si>
  <si>
    <t>Teva Year 13 Projected Payment Amount (July, 2035)</t>
  </si>
  <si>
    <t>Vermont</t>
  </si>
  <si>
    <t>Washington County</t>
  </si>
  <si>
    <t>111.</t>
  </si>
  <si>
    <t>112.</t>
  </si>
  <si>
    <t>114.</t>
  </si>
  <si>
    <t>Waterbury Town</t>
  </si>
  <si>
    <t>Allergan Allocation Amounts and Projected Calculations</t>
  </si>
  <si>
    <t>Allergan Year 1 Allocation Amount (2024)</t>
  </si>
  <si>
    <t>Allergan Year 1 Paid Amount (2024)</t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</si>
  <si>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2 Allocation Amount (2024)</t>
    </r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</si>
  <si>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2 Paid Amount (2024)</t>
    </r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</si>
  <si>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3 Allocation Amount (2025)</t>
    </r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</si>
  <si>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3 Paid Amount (2025)</t>
    </r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</si>
  <si>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4 Projected Payment Amount (July, 2026)</t>
    </r>
  </si>
  <si>
    <t>Allergan Year 5 Projected Payment Amount (July, 2027)</t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</si>
  <si>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6 Projected Payment Amount (July, 2028)</t>
    </r>
  </si>
  <si>
    <r>
      <rPr>
        <b/>
        <sz val="11"/>
        <color rgb="FF000000"/>
        <rFont val="Arial"/>
      </rPr>
      <t>Allergan</t>
    </r>
    <r>
      <rPr>
        <b/>
        <sz val="11"/>
        <color rgb="FF000000"/>
        <rFont val="Arial"/>
      </rPr>
      <t xml:space="preserve"> Year 7 Projected Payment Amount (July, 2029)</t>
    </r>
  </si>
  <si>
    <t>CVS Allocation Amounts and Projected Calculations</t>
  </si>
  <si>
    <r>
      <rPr>
        <b/>
        <sz val="11"/>
        <color rgb="FF000000"/>
        <rFont val="Arial"/>
      </rPr>
      <t>CVS</t>
    </r>
    <r>
      <rPr>
        <b/>
        <sz val="11"/>
        <color rgb="FF000000"/>
        <rFont val="Arial"/>
      </rPr>
      <t xml:space="preserve"> Year 1 Allocation Amount (2024)</t>
    </r>
  </si>
  <si>
    <t>CVS Year 1 Paid Amount (2024)</t>
  </si>
  <si>
    <t>CVS Year 2 Allocation Amount (2024))</t>
  </si>
  <si>
    <t>CVS Year 2 Paid Amount (2024)</t>
  </si>
  <si>
    <t>CVS Year 3 Allocation Amount (2025)</t>
  </si>
  <si>
    <t>CVS Year 3 Paid Amount (2025)</t>
  </si>
  <si>
    <t>CVS Year 4 Projected Payment Amount (July, 2026)</t>
  </si>
  <si>
    <r>
      <rPr>
        <b/>
        <sz val="11"/>
        <color rgb="FF000000"/>
        <rFont val="Arial"/>
      </rPr>
      <t>CVS</t>
    </r>
    <r>
      <rPr>
        <b/>
        <sz val="11"/>
        <color rgb="FF000000"/>
        <rFont val="Arial"/>
      </rPr>
      <t xml:space="preserve"> Year 5 Projected Payment Amount (July, 2027)</t>
    </r>
  </si>
  <si>
    <r>
      <rPr>
        <b/>
        <sz val="11"/>
        <color rgb="FF000000"/>
        <rFont val="Arial"/>
      </rPr>
      <t>CVS</t>
    </r>
    <r>
      <rPr>
        <b/>
        <sz val="11"/>
        <color rgb="FF000000"/>
        <rFont val="Arial"/>
      </rPr>
      <t xml:space="preserve"> Year 6 Projected Payment Amount (July, 2028)</t>
    </r>
  </si>
  <si>
    <t>CVS Year 7 Projected Payment Amount (July, 2029)</t>
  </si>
  <si>
    <t>CVS Year 8 Projected Payment Amount (July, 2030)</t>
  </si>
  <si>
    <t>CVS Year 9 Projected Payment Amount (July, 2031)</t>
  </si>
  <si>
    <t>CVS Year 10 Projected Payment Amount (July, 2032)</t>
  </si>
  <si>
    <t>Walgreens Allocation Amounts and Projected Calculations</t>
  </si>
  <si>
    <t/>
  </si>
  <si>
    <t>Walgreens Year 1 Allocation Amount (2024)</t>
  </si>
  <si>
    <t>Walgreens Year 1 Paid Amount (2024)</t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</si>
  <si>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2 Allocation Amount (2024)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</si>
  <si>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2 Paid Amount (2024)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</si>
  <si>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3 Allocation Amount (2025)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</si>
  <si>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3 Paid Amount (2025)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</si>
  <si>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4 Projected Payment Amount (April, 2026)</t>
    </r>
  </si>
  <si>
    <t>Walgreens Year 5 Projected Payment Amount (April, 2027)</t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</si>
  <si>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6 Projected Payment Amount (April, 2028)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</si>
  <si>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7 Projected Payment Amount (April, 2029)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</si>
  <si>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8 Projected Payment Amount (April, 2030)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</si>
  <si>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9 Projected Payment Amount (April, 2031)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</si>
  <si>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10 Projected Payment Amount (April, 2032)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</si>
  <si>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11 Projected Payment Amount (April, 2033)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</si>
  <si>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12 Projected Payment Amount (April, 2034)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</si>
  <si>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13 Projected Payment Amount (April, 2035)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</si>
  <si>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14 Projected Payment Amount (April, 2036)</t>
    </r>
  </si>
  <si>
    <r>
      <rPr>
        <b/>
        <sz val="11"/>
        <color rgb="FF000000"/>
        <rFont val="Arial"/>
      </rPr>
      <t>Walgreens</t>
    </r>
    <r>
      <rPr>
        <b/>
        <sz val="11"/>
        <color rgb="FF000000"/>
        <rFont val="Arial"/>
      </rPr>
      <t xml:space="preserve"> Year 15 Projected Payment Amount (January, 2037)</t>
    </r>
  </si>
  <si>
    <t>Walmart Allocation Amounts and Projected Calculations</t>
  </si>
  <si>
    <t>Walmart Year 1 Allocation Amount (2024)</t>
  </si>
  <si>
    <t>Walmart Year 1 Paid Amount (2024)</t>
  </si>
  <si>
    <t>Totals Year 1 Allocation Amount (2024)</t>
  </si>
  <si>
    <t>Totals Year 2 Allocation Amount (2024)</t>
  </si>
  <si>
    <t>Totals Year 3 Allocation Amount (2025)</t>
  </si>
  <si>
    <t>Totals Year 4 Projected Payment Amount (July, 2026)</t>
  </si>
  <si>
    <t>Totals Year 5 Projected Payment Amount (July, 2027)</t>
  </si>
  <si>
    <t>Totals Year 6 Projected Payment Amount (July, 2028)</t>
  </si>
  <si>
    <t>Totals Year 7 Projected Payment Amount (July, 2029)</t>
  </si>
  <si>
    <t>Totals Year 8 Projected Payment Amount (July, 2030)</t>
  </si>
  <si>
    <t>Totals Year 9 Projected Payment Amount (July, 2031)</t>
  </si>
  <si>
    <t>Totals Year 10 Projected Payment Amount (July, 2032)</t>
  </si>
  <si>
    <t>Totals Year 11 Projected Payment Amount (July, 2033)</t>
  </si>
  <si>
    <t>Totals Year 12 Projected Payment Amount (July, 2034)</t>
  </si>
  <si>
    <t>Totals Year 13 Projected Payment Amount (July, 2035)</t>
  </si>
  <si>
    <t>Allocated</t>
  </si>
  <si>
    <t>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</si>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</sst>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&quot;$&quot;#,##0.00;\(&quot;$&quot;#,##0.00\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rial"/>
    </font>
    <font>
      <b/>
      <sz val="16"/>
      <color rgb="FFFFFFFF"/>
      <name val="Arial"/>
    </font>
    <font>
      <sz val="11"/>
      <name val="Calibri"/>
    </font>
    <font>
      <b/>
      <sz val="11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64485"/>
        <bgColor rgb="FF364485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0" borderId="0" xfId="0" applyFont="1"/>
    <xf numFmtId="0" fontId="5" fillId="3" borderId="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164" fontId="7" fillId="0" borderId="3" xfId="0" applyNumberFormat="1" applyFont="1" applyBorder="1" applyAlignment="1">
      <alignment horizontal="center" vertical="center" wrapText="1" readingOrder="1"/>
    </xf>
    <xf numFmtId="44" fontId="5" fillId="3" borderId="3" xfId="1" applyFont="1" applyFill="1" applyBorder="1" applyAlignment="1">
      <alignment horizontal="center" vertical="center" wrapText="1" readingOrder="1"/>
    </xf>
    <xf numFmtId="44" fontId="7" fillId="0" borderId="3" xfId="1" applyFont="1" applyBorder="1" applyAlignment="1">
      <alignment horizontal="center" vertical="center" wrapText="1" readingOrder="1"/>
    </xf>
    <xf numFmtId="44" fontId="0" fillId="0" borderId="0" xfId="1" applyFont="1"/>
    <xf numFmtId="44" fontId="6" fillId="0" borderId="3" xfId="0" applyNumberFormat="1" applyFont="1" applyBorder="1" applyAlignment="1">
      <alignment horizontal="center" vertical="center" wrapText="1" readingOrder="1"/>
    </xf>
    <xf numFmtId="164" fontId="4" fillId="0" borderId="0" xfId="0" applyNumberFormat="1" applyFont="1"/>
    <xf numFmtId="44" fontId="8" fillId="3" borderId="3" xfId="1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CFF0-3343-46DD-A7A1-1C895F261F9B}">
  <dimension ref="B1:U16"/>
  <sheetViews>
    <sheetView topLeftCell="M1" workbookViewId="0">
      <selection activeCell="T18" sqref="T18"/>
    </sheetView>
  </sheetViews>
  <sheetFormatPr defaultRowHeight="15" x14ac:dyDescent="0.25"/>
  <cols>
    <col min="1" max="1" width="1.42578125" style="3" customWidth="1"/>
    <col min="2" max="2" width="12" style="3" customWidth="1"/>
    <col min="3" max="3" width="15" style="3" customWidth="1"/>
    <col min="4" max="4" width="19.85546875" style="3" customWidth="1"/>
    <col min="5" max="5" width="9" style="3" customWidth="1"/>
    <col min="6" max="11" width="18.7109375" style="3" customWidth="1"/>
    <col min="12" max="12" width="18.28515625" style="3" customWidth="1"/>
    <col min="13" max="17" width="18.85546875" style="3" customWidth="1"/>
    <col min="18" max="21" width="18.42578125" style="3" customWidth="1"/>
    <col min="22" max="16384" width="9.140625" style="3"/>
  </cols>
  <sheetData>
    <row r="1" spans="2:21" ht="50.45" customHeight="1" x14ac:dyDescent="0.25">
      <c r="B1" s="1" t="s">
        <v>0</v>
      </c>
      <c r="C1" s="14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ht="30" x14ac:dyDescent="0.25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2:21" x14ac:dyDescent="0.25">
      <c r="B3" s="5" t="s">
        <v>26</v>
      </c>
      <c r="C3" s="6" t="s">
        <v>27</v>
      </c>
      <c r="D3" s="6" t="s">
        <v>23</v>
      </c>
      <c r="E3" s="6" t="s">
        <v>22</v>
      </c>
      <c r="F3" s="7">
        <v>481.62</v>
      </c>
      <c r="G3" s="7">
        <v>481.62</v>
      </c>
      <c r="H3" s="7">
        <v>524.53</v>
      </c>
      <c r="I3" s="7">
        <v>524.53</v>
      </c>
      <c r="J3" s="7">
        <v>524.53</v>
      </c>
      <c r="K3" s="7">
        <v>524.53</v>
      </c>
      <c r="L3" s="7">
        <v>524.53</v>
      </c>
      <c r="M3" s="7">
        <v>524.53</v>
      </c>
      <c r="N3" s="7">
        <v>524.53</v>
      </c>
      <c r="O3" s="7">
        <v>524.53</v>
      </c>
      <c r="P3" s="7">
        <v>524.53</v>
      </c>
      <c r="Q3" s="7">
        <v>524.53</v>
      </c>
      <c r="R3" s="7">
        <v>524.53</v>
      </c>
      <c r="S3" s="7">
        <v>524.53</v>
      </c>
      <c r="T3" s="7">
        <v>524.53</v>
      </c>
      <c r="U3" s="7">
        <v>524.53</v>
      </c>
    </row>
    <row r="4" spans="2:21" x14ac:dyDescent="0.25">
      <c r="B4" s="5"/>
      <c r="C4" s="6"/>
      <c r="D4" s="6"/>
      <c r="E4" s="6"/>
      <c r="F4" s="7">
        <f t="shared" ref="F4:I4" si="0">-F3</f>
        <v>-481.62</v>
      </c>
      <c r="G4" s="7">
        <f t="shared" si="0"/>
        <v>-481.62</v>
      </c>
      <c r="H4" s="7">
        <f t="shared" si="0"/>
        <v>-524.53</v>
      </c>
      <c r="I4" s="7">
        <f t="shared" si="0"/>
        <v>-524.53</v>
      </c>
      <c r="J4" s="7">
        <f>-J3</f>
        <v>-524.53</v>
      </c>
      <c r="K4" s="7">
        <f>-K3</f>
        <v>-524.53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x14ac:dyDescent="0.25">
      <c r="B5" s="5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5">
      <c r="B6" s="5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x14ac:dyDescent="0.25">
      <c r="B7" s="5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2:21" x14ac:dyDescent="0.25">
      <c r="B8" s="5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2:21" x14ac:dyDescent="0.25">
      <c r="B9" s="5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x14ac:dyDescent="0.25">
      <c r="B10" s="5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25">
      <c r="B11" s="5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2:21" x14ac:dyDescent="0.25">
      <c r="B12" s="5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2:21" x14ac:dyDescent="0.25">
      <c r="B13" s="5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5">
      <c r="B14" s="5"/>
      <c r="C14" s="6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x14ac:dyDescent="0.25">
      <c r="B15" s="5"/>
      <c r="C15" s="6"/>
      <c r="D15" s="6"/>
      <c r="E15" s="6"/>
      <c r="F15" s="7">
        <f>SUM(F3:F14)</f>
        <v>0</v>
      </c>
      <c r="G15" s="7">
        <f t="shared" ref="G15:U15" si="1">SUM(G3:G14)</f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524.53</v>
      </c>
      <c r="M15" s="7">
        <f t="shared" si="1"/>
        <v>524.53</v>
      </c>
      <c r="N15" s="7">
        <f t="shared" si="1"/>
        <v>524.53</v>
      </c>
      <c r="O15" s="7">
        <f t="shared" si="1"/>
        <v>524.53</v>
      </c>
      <c r="P15" s="7">
        <f t="shared" si="1"/>
        <v>524.53</v>
      </c>
      <c r="Q15" s="7">
        <f t="shared" si="1"/>
        <v>524.53</v>
      </c>
      <c r="R15" s="7">
        <f t="shared" si="1"/>
        <v>524.53</v>
      </c>
      <c r="S15" s="7">
        <f t="shared" si="1"/>
        <v>524.53</v>
      </c>
      <c r="T15" s="7">
        <f t="shared" si="1"/>
        <v>524.53</v>
      </c>
      <c r="U15" s="7">
        <f t="shared" si="1"/>
        <v>524.53</v>
      </c>
    </row>
    <row r="16" spans="2:21" ht="0" hidden="1" customHeight="1" x14ac:dyDescent="0.25"/>
  </sheetData>
  <mergeCells count="1">
    <mergeCell ref="C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FA0D-2914-445E-B0CD-8F74BE200FDA}">
  <dimension ref="B1:U16"/>
  <sheetViews>
    <sheetView workbookViewId="0">
      <selection activeCell="T18" sqref="T18"/>
    </sheetView>
  </sheetViews>
  <sheetFormatPr defaultRowHeight="15" x14ac:dyDescent="0.25"/>
  <cols>
    <col min="1" max="1" width="1.42578125" style="3" customWidth="1"/>
    <col min="2" max="2" width="12" style="3" customWidth="1"/>
    <col min="3" max="3" width="15" style="3" customWidth="1"/>
    <col min="4" max="4" width="19.85546875" style="3" customWidth="1"/>
    <col min="5" max="5" width="9" style="3" customWidth="1"/>
    <col min="6" max="11" width="18.7109375" style="3" customWidth="1"/>
    <col min="12" max="12" width="18.28515625" style="3" customWidth="1"/>
    <col min="13" max="17" width="18.85546875" style="3" customWidth="1"/>
    <col min="18" max="21" width="18.42578125" style="3" customWidth="1"/>
    <col min="22" max="16384" width="9.140625" style="3"/>
  </cols>
  <sheetData>
    <row r="1" spans="2:21" ht="50.45" customHeight="1" x14ac:dyDescent="0.25">
      <c r="B1" s="1" t="s">
        <v>0</v>
      </c>
      <c r="C1" s="14" t="s">
        <v>28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2:21" ht="30" x14ac:dyDescent="0.25">
      <c r="B2" s="4" t="s">
        <v>2</v>
      </c>
      <c r="C2" s="4" t="s">
        <v>3</v>
      </c>
      <c r="D2" s="4" t="s">
        <v>4</v>
      </c>
      <c r="E2" s="4" t="s">
        <v>5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4" t="s">
        <v>37</v>
      </c>
      <c r="O2" s="4" t="s">
        <v>38</v>
      </c>
    </row>
    <row r="3" spans="2:21" x14ac:dyDescent="0.25">
      <c r="B3" s="5" t="s">
        <v>26</v>
      </c>
      <c r="C3" s="6" t="s">
        <v>27</v>
      </c>
      <c r="D3" s="6" t="s">
        <v>23</v>
      </c>
      <c r="E3" s="6" t="s">
        <v>22</v>
      </c>
      <c r="F3" s="7">
        <v>532.91</v>
      </c>
      <c r="G3" s="7">
        <v>532.91</v>
      </c>
      <c r="H3" s="7">
        <v>533.26</v>
      </c>
      <c r="I3" s="7">
        <v>533.26</v>
      </c>
      <c r="J3" s="7">
        <v>533.26</v>
      </c>
      <c r="K3" s="7">
        <v>533.26</v>
      </c>
      <c r="L3" s="7">
        <v>533.26</v>
      </c>
      <c r="M3" s="7">
        <v>533.26</v>
      </c>
      <c r="N3" s="7">
        <v>533.26</v>
      </c>
      <c r="O3" s="7">
        <v>533.26</v>
      </c>
    </row>
    <row r="4" spans="2:21" x14ac:dyDescent="0.25">
      <c r="B4" s="5"/>
      <c r="C4" s="6"/>
      <c r="D4" s="6"/>
      <c r="E4" s="6"/>
      <c r="F4" s="7">
        <f t="shared" ref="F4:I4" si="0">-F3</f>
        <v>-532.91</v>
      </c>
      <c r="G4" s="7">
        <f t="shared" si="0"/>
        <v>-532.91</v>
      </c>
      <c r="H4" s="7">
        <f t="shared" si="0"/>
        <v>-533.26</v>
      </c>
      <c r="I4" s="7">
        <f t="shared" si="0"/>
        <v>-533.26</v>
      </c>
      <c r="J4" s="7">
        <f>-J3</f>
        <v>-533.26</v>
      </c>
      <c r="K4" s="7">
        <f>-K3</f>
        <v>-533.26</v>
      </c>
      <c r="L4" s="7"/>
      <c r="M4" s="7"/>
      <c r="N4" s="7"/>
      <c r="O4" s="7"/>
    </row>
    <row r="5" spans="2:21" x14ac:dyDescent="0.25">
      <c r="B5" s="5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2:21" x14ac:dyDescent="0.25">
      <c r="B6" s="5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2:21" x14ac:dyDescent="0.25">
      <c r="B7" s="5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2:21" x14ac:dyDescent="0.25">
      <c r="B8" s="5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2:21" x14ac:dyDescent="0.25">
      <c r="B9" s="5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21" x14ac:dyDescent="0.25">
      <c r="B10" s="5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21" x14ac:dyDescent="0.25">
      <c r="B11" s="5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21" x14ac:dyDescent="0.25">
      <c r="B12" s="5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21" x14ac:dyDescent="0.25">
      <c r="B13" s="5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21" x14ac:dyDescent="0.25">
      <c r="B14" s="5"/>
      <c r="C14" s="6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21" x14ac:dyDescent="0.25">
      <c r="B15" s="5"/>
      <c r="C15" s="6"/>
      <c r="D15" s="6"/>
      <c r="E15" s="6"/>
      <c r="F15" s="7">
        <f>SUM(F3:F14)</f>
        <v>0</v>
      </c>
      <c r="G15" s="7">
        <f t="shared" ref="G15:U15" si="1">SUM(G3:G14)</f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533.26</v>
      </c>
      <c r="M15" s="7">
        <f t="shared" si="1"/>
        <v>533.26</v>
      </c>
      <c r="N15" s="7">
        <f t="shared" si="1"/>
        <v>533.26</v>
      </c>
      <c r="O15" s="7">
        <f t="shared" si="1"/>
        <v>533.26</v>
      </c>
      <c r="P15" s="7">
        <f t="shared" si="1"/>
        <v>0</v>
      </c>
      <c r="Q15" s="7">
        <f t="shared" si="1"/>
        <v>0</v>
      </c>
      <c r="R15" s="7">
        <f t="shared" si="1"/>
        <v>0</v>
      </c>
      <c r="S15" s="7">
        <f t="shared" si="1"/>
        <v>0</v>
      </c>
      <c r="T15" s="7">
        <f t="shared" si="1"/>
        <v>0</v>
      </c>
      <c r="U15" s="7">
        <f t="shared" si="1"/>
        <v>0</v>
      </c>
    </row>
    <row r="16" spans="2:21" ht="0" hidden="1" customHeight="1" x14ac:dyDescent="0.25"/>
  </sheetData>
  <mergeCells count="1">
    <mergeCell ref="C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BFFD-EE26-401B-81AA-FE46BCB11303}">
  <dimension ref="B1:U16"/>
  <sheetViews>
    <sheetView topLeftCell="F1" workbookViewId="0">
      <selection activeCell="T18" sqref="T18"/>
    </sheetView>
  </sheetViews>
  <sheetFormatPr defaultRowHeight="15" x14ac:dyDescent="0.25"/>
  <cols>
    <col min="1" max="1" width="1.42578125" style="3" customWidth="1"/>
    <col min="2" max="2" width="12" style="3" customWidth="1"/>
    <col min="3" max="3" width="15" style="3" customWidth="1"/>
    <col min="4" max="4" width="19.85546875" style="3" customWidth="1"/>
    <col min="5" max="5" width="9" style="3" customWidth="1"/>
    <col min="6" max="11" width="18.7109375" style="3" customWidth="1"/>
    <col min="12" max="12" width="18.28515625" style="3" customWidth="1"/>
    <col min="13" max="17" width="18.85546875" style="3" customWidth="1"/>
    <col min="18" max="21" width="18.42578125" style="3" customWidth="1"/>
    <col min="22" max="16384" width="9.140625" style="3"/>
  </cols>
  <sheetData>
    <row r="1" spans="2:21" ht="50.45" customHeight="1" x14ac:dyDescent="0.25">
      <c r="B1" s="1" t="s">
        <v>0</v>
      </c>
      <c r="C1" s="14" t="s">
        <v>39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21" ht="30" x14ac:dyDescent="0.25">
      <c r="B2" s="4" t="s">
        <v>2</v>
      </c>
      <c r="C2" s="4" t="s">
        <v>3</v>
      </c>
      <c r="D2" s="4" t="s">
        <v>4</v>
      </c>
      <c r="E2" s="4" t="s">
        <v>5</v>
      </c>
      <c r="F2" s="4" t="s">
        <v>40</v>
      </c>
      <c r="G2" s="4" t="s">
        <v>41</v>
      </c>
      <c r="H2" s="4" t="s">
        <v>42</v>
      </c>
      <c r="I2" s="4" t="s">
        <v>43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  <c r="O2" s="4" t="s">
        <v>49</v>
      </c>
      <c r="P2" s="4" t="s">
        <v>50</v>
      </c>
      <c r="Q2" s="4" t="s">
        <v>51</v>
      </c>
      <c r="R2" s="4" t="s">
        <v>52</v>
      </c>
    </row>
    <row r="3" spans="2:21" x14ac:dyDescent="0.25">
      <c r="B3" s="5" t="s">
        <v>26</v>
      </c>
      <c r="C3" s="6" t="s">
        <v>27</v>
      </c>
      <c r="D3" s="6" t="s">
        <v>23</v>
      </c>
      <c r="E3" s="6" t="s">
        <v>22</v>
      </c>
      <c r="F3" s="7">
        <v>592.71</v>
      </c>
      <c r="G3" s="7">
        <v>592.71</v>
      </c>
      <c r="H3" s="7">
        <v>472.54</v>
      </c>
      <c r="I3" s="7">
        <v>472.54</v>
      </c>
      <c r="J3" s="7">
        <v>944.33</v>
      </c>
      <c r="K3" s="7">
        <v>944.33</v>
      </c>
      <c r="L3" s="7">
        <v>944.33</v>
      </c>
      <c r="M3" s="7">
        <v>944.33</v>
      </c>
      <c r="N3" s="7">
        <v>944.33</v>
      </c>
      <c r="O3" s="7">
        <v>897.15</v>
      </c>
      <c r="P3" s="7">
        <v>849.97</v>
      </c>
      <c r="Q3" s="7">
        <v>849.22</v>
      </c>
      <c r="R3" s="7">
        <v>849.22</v>
      </c>
    </row>
    <row r="4" spans="2:21" x14ac:dyDescent="0.25">
      <c r="B4" s="5"/>
      <c r="C4" s="6"/>
      <c r="D4" s="6"/>
      <c r="E4" s="6"/>
      <c r="F4" s="7">
        <f t="shared" ref="F4:I4" si="0">-F3</f>
        <v>-592.71</v>
      </c>
      <c r="G4" s="7">
        <f t="shared" si="0"/>
        <v>-592.71</v>
      </c>
      <c r="H4" s="7">
        <f t="shared" si="0"/>
        <v>-472.54</v>
      </c>
      <c r="I4" s="7">
        <f t="shared" si="0"/>
        <v>-472.54</v>
      </c>
      <c r="J4" s="7">
        <f>-J3</f>
        <v>-944.33</v>
      </c>
      <c r="K4" s="7">
        <f>-K3</f>
        <v>-944.33</v>
      </c>
      <c r="L4" s="7"/>
      <c r="M4" s="7"/>
      <c r="N4" s="7"/>
      <c r="O4" s="7"/>
      <c r="P4" s="7"/>
      <c r="Q4" s="7"/>
      <c r="R4" s="7"/>
    </row>
    <row r="5" spans="2:21" x14ac:dyDescent="0.25">
      <c r="B5" s="5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1" x14ac:dyDescent="0.25">
      <c r="B6" s="5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2:21" x14ac:dyDescent="0.25">
      <c r="B7" s="5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2:21" x14ac:dyDescent="0.25">
      <c r="B8" s="5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2:21" x14ac:dyDescent="0.25">
      <c r="B9" s="5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2:21" x14ac:dyDescent="0.25">
      <c r="B10" s="5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21" x14ac:dyDescent="0.25">
      <c r="B11" s="5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2:21" x14ac:dyDescent="0.25">
      <c r="B12" s="5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21" x14ac:dyDescent="0.25">
      <c r="B13" s="5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2:21" x14ac:dyDescent="0.25">
      <c r="B14" s="5"/>
      <c r="C14" s="6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21" x14ac:dyDescent="0.25">
      <c r="B15" s="5"/>
      <c r="C15" s="6"/>
      <c r="D15" s="6"/>
      <c r="E15" s="6"/>
      <c r="F15" s="7">
        <f>SUM(F3:F14)</f>
        <v>0</v>
      </c>
      <c r="G15" s="7">
        <f t="shared" ref="G15:U15" si="1">SUM(G3:G14)</f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944.33</v>
      </c>
      <c r="M15" s="7">
        <f t="shared" si="1"/>
        <v>944.33</v>
      </c>
      <c r="N15" s="7">
        <f t="shared" si="1"/>
        <v>944.33</v>
      </c>
      <c r="O15" s="7">
        <f t="shared" si="1"/>
        <v>897.15</v>
      </c>
      <c r="P15" s="7">
        <f t="shared" si="1"/>
        <v>849.97</v>
      </c>
      <c r="Q15" s="7">
        <f t="shared" si="1"/>
        <v>849.22</v>
      </c>
      <c r="R15" s="7">
        <f t="shared" si="1"/>
        <v>849.22</v>
      </c>
      <c r="S15" s="7">
        <f t="shared" si="1"/>
        <v>0</v>
      </c>
      <c r="T15" s="7">
        <f t="shared" si="1"/>
        <v>0</v>
      </c>
      <c r="U15" s="7">
        <f t="shared" si="1"/>
        <v>0</v>
      </c>
    </row>
    <row r="16" spans="2:21" ht="0" hidden="1" customHeight="1" x14ac:dyDescent="0.25"/>
  </sheetData>
  <mergeCells count="1">
    <mergeCell ref="C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3C97-691E-4294-A2DE-E713E55D1FA1}">
  <dimension ref="B1:W15"/>
  <sheetViews>
    <sheetView topLeftCell="L1" workbookViewId="0">
      <selection activeCell="T18" sqref="T18"/>
    </sheetView>
  </sheetViews>
  <sheetFormatPr defaultRowHeight="15" x14ac:dyDescent="0.25"/>
  <cols>
    <col min="1" max="1" width="1.42578125" style="3" customWidth="1"/>
    <col min="2" max="2" width="12" style="3" customWidth="1"/>
    <col min="3" max="3" width="15" style="3" customWidth="1"/>
    <col min="4" max="4" width="19.85546875" style="3" customWidth="1"/>
    <col min="5" max="5" width="9" style="3" customWidth="1"/>
    <col min="6" max="11" width="18.7109375" style="3" customWidth="1"/>
    <col min="12" max="12" width="18.28515625" style="3" customWidth="1"/>
    <col min="13" max="17" width="18.85546875" style="3" customWidth="1"/>
    <col min="18" max="21" width="18.42578125" style="3" customWidth="1"/>
    <col min="22" max="22" width="34.28515625" style="3" customWidth="1"/>
    <col min="23" max="23" width="44.28515625" style="3" customWidth="1"/>
    <col min="24" max="16384" width="9.140625" style="3"/>
  </cols>
  <sheetData>
    <row r="1" spans="2:23" ht="31.5" x14ac:dyDescent="0.25">
      <c r="B1" s="1" t="s">
        <v>0</v>
      </c>
      <c r="C1" s="14" t="s">
        <v>53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2" t="s">
        <v>54</v>
      </c>
      <c r="W1" s="2" t="s">
        <v>54</v>
      </c>
    </row>
    <row r="2" spans="2:23" ht="30" x14ac:dyDescent="0.25">
      <c r="B2" s="4" t="s">
        <v>2</v>
      </c>
      <c r="C2" s="4" t="s">
        <v>3</v>
      </c>
      <c r="D2" s="4" t="s">
        <v>4</v>
      </c>
      <c r="E2" s="4" t="s">
        <v>5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4" t="s">
        <v>63</v>
      </c>
      <c r="O2" s="4" t="s">
        <v>64</v>
      </c>
      <c r="P2" s="4" t="s">
        <v>65</v>
      </c>
      <c r="Q2" s="4" t="s">
        <v>66</v>
      </c>
      <c r="R2" s="4" t="s">
        <v>67</v>
      </c>
      <c r="S2" s="4" t="s">
        <v>68</v>
      </c>
      <c r="T2" s="4" t="s">
        <v>69</v>
      </c>
      <c r="U2" s="4" t="s">
        <v>70</v>
      </c>
      <c r="V2" s="4" t="s">
        <v>71</v>
      </c>
      <c r="W2" s="4" t="s">
        <v>72</v>
      </c>
    </row>
    <row r="3" spans="2:23" x14ac:dyDescent="0.25">
      <c r="B3" s="5" t="s">
        <v>25</v>
      </c>
      <c r="C3" s="6" t="s">
        <v>27</v>
      </c>
      <c r="D3" s="6" t="s">
        <v>23</v>
      </c>
      <c r="E3" s="6" t="s">
        <v>22</v>
      </c>
      <c r="F3" s="7">
        <v>695.39</v>
      </c>
      <c r="G3" s="7">
        <v>695.39</v>
      </c>
      <c r="H3" s="7">
        <v>459</v>
      </c>
      <c r="I3" s="7">
        <v>459</v>
      </c>
      <c r="J3" s="7">
        <v>459</v>
      </c>
      <c r="K3" s="7">
        <v>459</v>
      </c>
      <c r="L3" s="7">
        <v>459</v>
      </c>
      <c r="M3" s="7">
        <v>459</v>
      </c>
      <c r="N3" s="7">
        <v>459</v>
      </c>
      <c r="O3" s="7">
        <v>459</v>
      </c>
      <c r="P3" s="7">
        <v>695.39</v>
      </c>
      <c r="Q3" s="7">
        <v>695.39</v>
      </c>
      <c r="R3" s="7">
        <v>695.39</v>
      </c>
      <c r="S3" s="7">
        <v>695.39</v>
      </c>
      <c r="T3" s="7">
        <v>695.39</v>
      </c>
      <c r="U3" s="7">
        <v>695.39</v>
      </c>
      <c r="V3" s="7">
        <v>695.39</v>
      </c>
      <c r="W3" s="7">
        <v>695.39</v>
      </c>
    </row>
    <row r="4" spans="2:23" x14ac:dyDescent="0.25">
      <c r="B4" s="5"/>
      <c r="C4" s="6"/>
      <c r="D4" s="6"/>
      <c r="E4" s="6"/>
      <c r="F4" s="7">
        <f t="shared" ref="F4:I4" si="0">-F3</f>
        <v>-695.39</v>
      </c>
      <c r="G4" s="7">
        <f t="shared" si="0"/>
        <v>-695.39</v>
      </c>
      <c r="H4" s="7">
        <f t="shared" si="0"/>
        <v>-459</v>
      </c>
      <c r="I4" s="7">
        <f t="shared" si="0"/>
        <v>-459</v>
      </c>
      <c r="J4" s="7">
        <f>-J3</f>
        <v>-459</v>
      </c>
      <c r="K4" s="7">
        <v>-459</v>
      </c>
      <c r="L4" s="7">
        <v>-459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2:23" x14ac:dyDescent="0.25">
      <c r="B5" s="5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2:23" x14ac:dyDescent="0.25">
      <c r="B6" s="5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2:23" x14ac:dyDescent="0.25">
      <c r="B7" s="5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2:23" x14ac:dyDescent="0.25">
      <c r="B8" s="5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23" x14ac:dyDescent="0.25">
      <c r="B9" s="5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2:23" x14ac:dyDescent="0.25">
      <c r="B10" s="5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2:23" x14ac:dyDescent="0.25">
      <c r="B11" s="5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2:23" x14ac:dyDescent="0.25">
      <c r="B12" s="5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2:23" x14ac:dyDescent="0.25">
      <c r="B13" s="5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2:23" x14ac:dyDescent="0.25">
      <c r="B14" s="5"/>
      <c r="C14" s="6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2:23" x14ac:dyDescent="0.25">
      <c r="F15" s="12">
        <f>SUM(F3:F14)</f>
        <v>0</v>
      </c>
      <c r="G15" s="12">
        <f t="shared" ref="G15:U15" si="1">SUM(G3:G14)</f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459</v>
      </c>
      <c r="N15" s="12">
        <f t="shared" si="1"/>
        <v>459</v>
      </c>
      <c r="O15" s="12">
        <f t="shared" si="1"/>
        <v>459</v>
      </c>
      <c r="P15" s="12">
        <f t="shared" si="1"/>
        <v>695.39</v>
      </c>
      <c r="Q15" s="12">
        <f t="shared" si="1"/>
        <v>695.39</v>
      </c>
      <c r="R15" s="12">
        <f t="shared" si="1"/>
        <v>695.39</v>
      </c>
      <c r="S15" s="12">
        <f t="shared" si="1"/>
        <v>695.39</v>
      </c>
      <c r="T15" s="12">
        <f t="shared" si="1"/>
        <v>695.39</v>
      </c>
      <c r="U15" s="12">
        <f t="shared" si="1"/>
        <v>695.39</v>
      </c>
    </row>
  </sheetData>
  <mergeCells count="1">
    <mergeCell ref="C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2512-A7A7-471D-BE29-70793FE86FD8}">
  <dimension ref="B1:U15"/>
  <sheetViews>
    <sheetView topLeftCell="C1" workbookViewId="0">
      <selection activeCell="T18" sqref="T18"/>
    </sheetView>
  </sheetViews>
  <sheetFormatPr defaultRowHeight="15" x14ac:dyDescent="0.25"/>
  <cols>
    <col min="1" max="1" width="1.42578125" style="3" customWidth="1"/>
    <col min="2" max="2" width="12" style="3" customWidth="1"/>
    <col min="3" max="3" width="15" style="3" customWidth="1"/>
    <col min="4" max="4" width="19.85546875" style="3" customWidth="1"/>
    <col min="5" max="5" width="9" style="3" customWidth="1"/>
    <col min="6" max="11" width="18.7109375" style="3" customWidth="1"/>
    <col min="12" max="12" width="18.28515625" style="3" customWidth="1"/>
    <col min="13" max="17" width="18.85546875" style="3" customWidth="1"/>
    <col min="18" max="21" width="18.42578125" style="3" customWidth="1"/>
    <col min="22" max="16384" width="9.140625" style="3"/>
  </cols>
  <sheetData>
    <row r="1" spans="2:21" ht="50.45" customHeight="1" x14ac:dyDescent="0.25">
      <c r="B1" s="1" t="s">
        <v>0</v>
      </c>
      <c r="C1" s="14" t="s">
        <v>73</v>
      </c>
      <c r="D1" s="15"/>
      <c r="E1" s="15"/>
      <c r="F1" s="15"/>
      <c r="G1" s="15"/>
    </row>
    <row r="2" spans="2:21" ht="30" x14ac:dyDescent="0.25">
      <c r="B2" s="4" t="s">
        <v>2</v>
      </c>
      <c r="C2" s="4" t="s">
        <v>3</v>
      </c>
      <c r="D2" s="4" t="s">
        <v>4</v>
      </c>
      <c r="E2" s="4" t="s">
        <v>5</v>
      </c>
      <c r="F2" s="4" t="s">
        <v>74</v>
      </c>
      <c r="G2" s="4" t="s">
        <v>75</v>
      </c>
    </row>
    <row r="3" spans="2:21" x14ac:dyDescent="0.25">
      <c r="B3" s="5" t="s">
        <v>24</v>
      </c>
      <c r="C3" s="6" t="s">
        <v>27</v>
      </c>
      <c r="D3" s="6" t="s">
        <v>23</v>
      </c>
      <c r="E3" s="6" t="s">
        <v>22</v>
      </c>
      <c r="F3" s="7">
        <v>4693.45</v>
      </c>
      <c r="G3" s="7">
        <v>4693.45</v>
      </c>
    </row>
    <row r="4" spans="2:21" x14ac:dyDescent="0.25">
      <c r="B4" s="5"/>
      <c r="C4" s="6"/>
      <c r="D4" s="6"/>
      <c r="E4" s="6"/>
      <c r="F4" s="7">
        <f t="shared" ref="F4:I4" si="0">-F3</f>
        <v>-4693.45</v>
      </c>
      <c r="G4" s="7">
        <f t="shared" si="0"/>
        <v>-4693.45</v>
      </c>
      <c r="H4" s="7">
        <f t="shared" si="0"/>
        <v>0</v>
      </c>
      <c r="I4" s="7">
        <f t="shared" si="0"/>
        <v>0</v>
      </c>
      <c r="J4" s="7">
        <f>-J3</f>
        <v>0</v>
      </c>
      <c r="K4" s="7"/>
    </row>
    <row r="5" spans="2:21" x14ac:dyDescent="0.25">
      <c r="B5" s="5"/>
      <c r="C5" s="6"/>
      <c r="D5" s="6"/>
      <c r="E5" s="6"/>
      <c r="F5" s="7"/>
      <c r="G5" s="7"/>
    </row>
    <row r="6" spans="2:21" x14ac:dyDescent="0.25">
      <c r="B6" s="5"/>
      <c r="C6" s="6"/>
      <c r="D6" s="6"/>
      <c r="E6" s="6"/>
      <c r="F6" s="7"/>
      <c r="G6" s="7"/>
    </row>
    <row r="7" spans="2:21" x14ac:dyDescent="0.25">
      <c r="B7" s="5"/>
      <c r="C7" s="6"/>
      <c r="D7" s="6"/>
      <c r="E7" s="6"/>
      <c r="F7" s="7"/>
      <c r="G7" s="7"/>
    </row>
    <row r="8" spans="2:21" x14ac:dyDescent="0.25">
      <c r="B8" s="5"/>
      <c r="C8" s="6"/>
      <c r="D8" s="6"/>
      <c r="E8" s="6"/>
      <c r="F8" s="7"/>
      <c r="G8" s="7"/>
    </row>
    <row r="9" spans="2:21" x14ac:dyDescent="0.25">
      <c r="B9" s="5"/>
      <c r="C9" s="6"/>
      <c r="D9" s="6"/>
      <c r="E9" s="6"/>
      <c r="F9" s="7"/>
      <c r="G9" s="7"/>
    </row>
    <row r="10" spans="2:21" x14ac:dyDescent="0.25">
      <c r="B10" s="5"/>
      <c r="C10" s="6"/>
      <c r="D10" s="6"/>
      <c r="E10" s="6"/>
      <c r="F10" s="7"/>
      <c r="G10" s="7"/>
    </row>
    <row r="11" spans="2:21" x14ac:dyDescent="0.25">
      <c r="B11" s="5"/>
      <c r="C11" s="6"/>
      <c r="D11" s="6"/>
      <c r="E11" s="6"/>
      <c r="F11" s="7"/>
      <c r="G11" s="7"/>
    </row>
    <row r="12" spans="2:21" x14ac:dyDescent="0.25">
      <c r="B12" s="5"/>
      <c r="C12" s="6"/>
      <c r="D12" s="6"/>
      <c r="E12" s="6"/>
      <c r="F12" s="7"/>
      <c r="G12" s="7"/>
    </row>
    <row r="13" spans="2:21" x14ac:dyDescent="0.25">
      <c r="B13" s="5"/>
      <c r="C13" s="6"/>
      <c r="D13" s="6"/>
      <c r="E13" s="6"/>
      <c r="F13" s="7"/>
      <c r="G13" s="7"/>
    </row>
    <row r="14" spans="2:21" x14ac:dyDescent="0.25">
      <c r="B14" s="5"/>
      <c r="C14" s="6"/>
      <c r="D14" s="6"/>
      <c r="E14" s="6"/>
      <c r="F14" s="7"/>
      <c r="G14" s="7"/>
    </row>
    <row r="15" spans="2:21" x14ac:dyDescent="0.25">
      <c r="F15" s="12">
        <f>SUM(F3:F14)</f>
        <v>0</v>
      </c>
      <c r="G15" s="12">
        <f t="shared" ref="G15:U15" si="1">SUM(G3:G14)</f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2">
        <f t="shared" si="1"/>
        <v>0</v>
      </c>
      <c r="O15" s="12">
        <f t="shared" si="1"/>
        <v>0</v>
      </c>
      <c r="P15" s="12">
        <f t="shared" si="1"/>
        <v>0</v>
      </c>
      <c r="Q15" s="12">
        <f t="shared" si="1"/>
        <v>0</v>
      </c>
      <c r="R15" s="12">
        <f t="shared" si="1"/>
        <v>0</v>
      </c>
      <c r="S15" s="12">
        <f t="shared" si="1"/>
        <v>0</v>
      </c>
      <c r="T15" s="12">
        <f t="shared" si="1"/>
        <v>0</v>
      </c>
      <c r="U15" s="12">
        <f t="shared" si="1"/>
        <v>0</v>
      </c>
    </row>
  </sheetData>
  <mergeCells count="1">
    <mergeCell ref="C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3408-7758-4167-8DA1-582AE3D600E7}">
  <sheetPr>
    <pageSetUpPr fitToPage="1"/>
  </sheetPr>
  <dimension ref="A1:O12"/>
  <sheetViews>
    <sheetView tabSelected="1" topLeftCell="B1" workbookViewId="0">
      <selection activeCell="B3" sqref="B3"/>
    </sheetView>
  </sheetViews>
  <sheetFormatPr defaultRowHeight="15" x14ac:dyDescent="0.25"/>
  <cols>
    <col min="1" max="1" width="13.85546875" customWidth="1"/>
    <col min="2" max="2" width="15.28515625" customWidth="1"/>
    <col min="3" max="15" width="26.140625" style="10" customWidth="1"/>
  </cols>
  <sheetData>
    <row r="1" spans="1:15" s="3" customFormat="1" ht="45" x14ac:dyDescent="0.25">
      <c r="B1" s="4" t="s">
        <v>2</v>
      </c>
      <c r="C1" s="13" t="s">
        <v>76</v>
      </c>
      <c r="D1" s="13" t="s">
        <v>77</v>
      </c>
      <c r="E1" s="8" t="s">
        <v>78</v>
      </c>
      <c r="F1" s="13" t="s">
        <v>79</v>
      </c>
      <c r="G1" s="8" t="s">
        <v>80</v>
      </c>
      <c r="H1" s="8" t="s">
        <v>81</v>
      </c>
    </row>
    <row r="2" spans="1:15" s="3" customFormat="1" x14ac:dyDescent="0.25">
      <c r="A2" s="3" t="s">
        <v>89</v>
      </c>
      <c r="B2" s="11">
        <f>+C2+D2+E2+F2+G2+H2+B10+C10+D10+E10+F10+G10+H10</f>
        <v>31111.759999999987</v>
      </c>
      <c r="C2" s="9">
        <f>Teva!F3+Allergan!F3+cvs!F3+Walgreens!F3+Walmart!F3</f>
        <v>6996.08</v>
      </c>
      <c r="D2" s="9">
        <f>Teva!H3+Allergan!H3+cvs!H3+Walgreens!H3+Walmart!H3</f>
        <v>1989.33</v>
      </c>
      <c r="E2" s="9">
        <f>Teva!J3+Allergan!J3+cvs!J3+Walgreens!J3+Walmart!J3</f>
        <v>2461.12</v>
      </c>
      <c r="F2" s="9">
        <f>Teva!L3+Allergan!L3+cvs!L3+Walgreens!L3+Walmart!L3</f>
        <v>2461.12</v>
      </c>
      <c r="G2" s="9">
        <f>Teva!M3+Allergan!M3+cvs!M3+Walgreens!M3+Walmart!M3</f>
        <v>2461.12</v>
      </c>
      <c r="H2" s="9">
        <f>Teva!N3+Allergan!N3+cvs!N3+Walgreens!N3+Walmart!N3</f>
        <v>2461.12</v>
      </c>
    </row>
    <row r="3" spans="1:15" x14ac:dyDescent="0.25">
      <c r="A3" t="s">
        <v>90</v>
      </c>
      <c r="B3" s="11">
        <f>+C3+D3+E3+F3+G3+H3+B11+C11+D11+E11+F11+G11+H11</f>
        <v>-11905.529999999999</v>
      </c>
      <c r="C3" s="9">
        <f>Teva!F4+Allergan!F4+cvs!F4+Walgreens!F4+Walmart!F4</f>
        <v>-6996.08</v>
      </c>
      <c r="D3" s="9">
        <f>Teva!H4+Allergan!H4+cvs!H4+Walgreens!H4+Walmart!H4</f>
        <v>-1989.33</v>
      </c>
      <c r="E3" s="9">
        <f>Teva!J4+Allergan!J4+cvs!J4+Walgreens!J4+Walmart!J4</f>
        <v>-2461.12</v>
      </c>
      <c r="F3" s="9">
        <f>Teva!L4+Allergan!L4+cvs!L4+Walgreens!L4+Walmart!L4</f>
        <v>-459</v>
      </c>
      <c r="G3" s="9">
        <f>Teva!M4+Allergan!M4+cvs!M4+Walgreens!M4+Walmart!M4</f>
        <v>0</v>
      </c>
      <c r="H3" s="9">
        <f>Teva!N4+Allergan!N4+cvs!N4+Walgreens!N4+Walmart!N4</f>
        <v>0</v>
      </c>
    </row>
    <row r="4" spans="1:15" x14ac:dyDescent="0.25">
      <c r="A4" t="s">
        <v>91</v>
      </c>
      <c r="B4" s="11">
        <f>SUM(B2:B3)</f>
        <v>19206.229999999989</v>
      </c>
      <c r="C4" s="10">
        <f>+C2+C3</f>
        <v>0</v>
      </c>
      <c r="D4" s="10">
        <f t="shared" ref="D4:H4" si="0">+D2+D3</f>
        <v>0</v>
      </c>
      <c r="E4" s="10">
        <f t="shared" si="0"/>
        <v>0</v>
      </c>
      <c r="F4" s="10">
        <f t="shared" si="0"/>
        <v>2002.12</v>
      </c>
      <c r="G4" s="10">
        <f t="shared" si="0"/>
        <v>2461.12</v>
      </c>
      <c r="H4" s="10">
        <f t="shared" si="0"/>
        <v>2461.12</v>
      </c>
    </row>
    <row r="9" spans="1:15" ht="75" x14ac:dyDescent="0.25"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87</v>
      </c>
      <c r="H9" s="8" t="s">
        <v>88</v>
      </c>
      <c r="O9"/>
    </row>
    <row r="10" spans="1:15" x14ac:dyDescent="0.25">
      <c r="B10" s="9">
        <f>Teva!O3+Allergan!O3+cvs!O3+Walgreens!O3+Walmart!O3</f>
        <v>2413.94</v>
      </c>
      <c r="C10" s="9">
        <f>Teva!P3+Allergan!P3+cvs!P3+Walgreens!P3+Walmart!P3</f>
        <v>2069.89</v>
      </c>
      <c r="D10" s="9">
        <f>Teva!Q3+Allergan!Q3+cvs!Q3+Walgreens!Q3+Walmart!Q3</f>
        <v>2069.14</v>
      </c>
      <c r="E10" s="9">
        <f>Teva!R3+Allergan!R3+cvs!R3+Walgreens!R3+Walmart!R3</f>
        <v>2069.14</v>
      </c>
      <c r="F10" s="9">
        <f>Teva!S3+Allergan!S3+cvs!S3+Walgreens!S3+Walmart!S3</f>
        <v>1219.92</v>
      </c>
      <c r="G10" s="9">
        <f>Teva!T3+Allergan!T3+cvs!T3+Walgreens!T3+Walmart!T3</f>
        <v>1219.92</v>
      </c>
      <c r="H10" s="9">
        <f>Teva!U3+Allergan!U3+cvs!U3+Walgreens!U3+Walmart!U3</f>
        <v>1219.92</v>
      </c>
      <c r="O10"/>
    </row>
    <row r="11" spans="1:15" x14ac:dyDescent="0.25">
      <c r="B11" s="9">
        <f>Teva!O4+Allergan!O4+cvs!O4+Walgreens!O4+Walmart!O4</f>
        <v>0</v>
      </c>
      <c r="C11" s="9">
        <f>Teva!P4+Allergan!P4+cvs!P4+Walgreens!P4+Walmart!P4</f>
        <v>0</v>
      </c>
      <c r="D11" s="9">
        <f>Teva!Q4+Allergan!Q4+cvs!Q4+Walgreens!Q4+Walmart!Q4</f>
        <v>0</v>
      </c>
      <c r="E11" s="9">
        <f>Teva!R4+Allergan!R4+cvs!R4+Walgreens!R4+Walmart!R4</f>
        <v>0</v>
      </c>
      <c r="F11" s="9">
        <f>Teva!S4+Allergan!S4+cvs!S4+Walgreens!S4+Walmart!S4</f>
        <v>0</v>
      </c>
      <c r="G11" s="9">
        <f>Teva!T4+Allergan!T4+cvs!T4+Walgreens!T4+Walmart!T4</f>
        <v>0</v>
      </c>
      <c r="H11" s="9">
        <f>Teva!U4+Allergan!U4+cvs!U4+Walgreens!U4+Walmart!U4</f>
        <v>0</v>
      </c>
      <c r="O11"/>
    </row>
    <row r="12" spans="1:15" x14ac:dyDescent="0.25">
      <c r="B12" s="10">
        <f t="shared" ref="B12:H12" si="1">+B10+B11</f>
        <v>2413.94</v>
      </c>
      <c r="C12" s="10">
        <f t="shared" si="1"/>
        <v>2069.89</v>
      </c>
      <c r="D12" s="10">
        <f t="shared" si="1"/>
        <v>2069.14</v>
      </c>
      <c r="E12" s="10">
        <f t="shared" si="1"/>
        <v>2069.14</v>
      </c>
      <c r="F12" s="10">
        <f t="shared" si="1"/>
        <v>1219.92</v>
      </c>
      <c r="G12" s="10">
        <f t="shared" si="1"/>
        <v>1219.92</v>
      </c>
      <c r="H12" s="10">
        <f t="shared" si="1"/>
        <v>1219.92</v>
      </c>
      <c r="O12"/>
    </row>
  </sheetData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Teva</vt:lpstr>
      <vt:lpstr>Allergan</vt:lpstr>
      <vt:lpstr>cvs</vt:lpstr>
      <vt:lpstr>Walgreens</vt:lpstr>
      <vt:lpstr>Walmart</vt:lpstr>
      <vt:lpstr>Projected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Sabin</dc:creator>
  <cp:lastModifiedBy>Sandy Sabin</cp:lastModifiedBy>
  <cp:lastPrinted>2026-05-05T19:35:20Z</cp:lastPrinted>
  <dcterms:created xsi:type="dcterms:W3CDTF">2026-05-01T15:01:25Z</dcterms:created>
  <dcterms:modified xsi:type="dcterms:W3CDTF">2026-05-20T12:56:41Z</dcterms:modified>
</cp:coreProperties>
</file>